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FinОбщая\Исполнение бюджета на Думу 2017 год\Исполнение бюджета за  2017 год\Дополнительная информация\"/>
    </mc:Choice>
  </mc:AlternateContent>
  <bookViews>
    <workbookView xWindow="240" yWindow="45" windowWidth="15480" windowHeight="7740"/>
  </bookViews>
  <sheets>
    <sheet name="Г-10" sheetId="4" r:id="rId1"/>
  </sheets>
  <definedNames>
    <definedName name="_xlnm.Print_Titles" localSheetId="0">'Г-10'!$5:$6</definedName>
  </definedNames>
  <calcPr calcId="152511"/>
</workbook>
</file>

<file path=xl/calcChain.xml><?xml version="1.0" encoding="utf-8"?>
<calcChain xmlns="http://schemas.openxmlformats.org/spreadsheetml/2006/main">
  <c r="G20" i="4" l="1"/>
  <c r="F20" i="4"/>
  <c r="F48" i="4"/>
  <c r="H48" i="4"/>
  <c r="H49" i="4"/>
  <c r="H50" i="4"/>
  <c r="G32" i="4"/>
  <c r="I27" i="4"/>
  <c r="I26" i="4" s="1"/>
  <c r="F26" i="4"/>
  <c r="G26" i="4"/>
  <c r="E26" i="4"/>
  <c r="F32" i="4" l="1"/>
  <c r="G19" i="4"/>
  <c r="E32" i="4"/>
  <c r="H35" i="4"/>
  <c r="I35" i="4"/>
  <c r="H34" i="4"/>
  <c r="I34" i="4"/>
  <c r="H33" i="4"/>
  <c r="I33" i="4"/>
  <c r="I29" i="4"/>
  <c r="H29" i="4"/>
  <c r="F19" i="4" l="1"/>
  <c r="F17" i="4" s="1"/>
  <c r="E19" i="4"/>
  <c r="I50" i="4"/>
  <c r="I49" i="4"/>
  <c r="I48" i="4"/>
  <c r="I45" i="4"/>
  <c r="H20" i="4" l="1"/>
  <c r="H21" i="4"/>
  <c r="H22" i="4"/>
  <c r="H23" i="4"/>
  <c r="H24" i="4"/>
  <c r="H25" i="4"/>
  <c r="H27" i="4"/>
  <c r="H26" i="4" s="1"/>
  <c r="H28" i="4"/>
  <c r="H31" i="4"/>
  <c r="H32" i="4"/>
  <c r="H36" i="4"/>
  <c r="H37" i="4"/>
  <c r="H39" i="4"/>
  <c r="H42" i="4"/>
  <c r="H43" i="4"/>
  <c r="H46" i="4"/>
  <c r="H44" i="4"/>
  <c r="H47" i="4"/>
  <c r="H16" i="4"/>
  <c r="H11" i="4"/>
  <c r="H12" i="4"/>
  <c r="H14" i="4"/>
  <c r="H10" i="4"/>
  <c r="I44" i="4" l="1"/>
  <c r="I46" i="4"/>
  <c r="E8" i="4" l="1"/>
  <c r="G13" i="4" l="1"/>
  <c r="G8" i="4" s="1"/>
  <c r="F13" i="4"/>
  <c r="F8" i="4" s="1"/>
  <c r="H13" i="4" l="1"/>
  <c r="H8" i="4"/>
  <c r="E17" i="4"/>
  <c r="D19" i="4"/>
  <c r="I47" i="4"/>
  <c r="I43" i="4"/>
  <c r="I42" i="4"/>
  <c r="I41" i="4"/>
  <c r="I40" i="4"/>
  <c r="I39" i="4"/>
  <c r="I38" i="4"/>
  <c r="I37" i="4"/>
  <c r="I36" i="4"/>
  <c r="I20" i="4"/>
  <c r="H19" i="4" l="1"/>
  <c r="I32" i="4"/>
  <c r="G17" i="4" l="1"/>
  <c r="H17" i="4" s="1"/>
  <c r="I7" i="4" l="1"/>
  <c r="H7" i="4"/>
  <c r="I24" i="4" l="1"/>
  <c r="I28" i="4"/>
  <c r="I30" i="4"/>
  <c r="I31" i="4"/>
  <c r="I22" i="4"/>
  <c r="I19" i="4" l="1"/>
  <c r="I17" i="4" s="1"/>
</calcChain>
</file>

<file path=xl/sharedStrings.xml><?xml version="1.0" encoding="utf-8"?>
<sst xmlns="http://schemas.openxmlformats.org/spreadsheetml/2006/main" count="77" uniqueCount="67">
  <si>
    <t>Исполнено</t>
  </si>
  <si>
    <t>Наименование расходов</t>
  </si>
  <si>
    <t>Информация об использовании бюджетных ассигнований муниципального дорожного фонда</t>
  </si>
  <si>
    <t>Подраздел</t>
  </si>
  <si>
    <t>Целевая статья</t>
  </si>
  <si>
    <t>Остаток бюджетных ассигнований по состоянию на 01 января текущего года</t>
  </si>
  <si>
    <t>Утверждено по бюджету первоначально</t>
  </si>
  <si>
    <t>Уточненный план</t>
  </si>
  <si>
    <t>Остаток бюджетных ассигнований по состоянию на конец отчетного периода</t>
  </si>
  <si>
    <t>в том числе:</t>
  </si>
  <si>
    <t>Дорожное хозяйство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</si>
  <si>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тыс. руб.</t>
  </si>
  <si>
    <t>0409</t>
  </si>
  <si>
    <t>Всего Доходов для определения объема Муниципального дорожного фонда</t>
  </si>
  <si>
    <t>2. Бюджетные ассигнования дорожного фонда, всего</t>
  </si>
  <si>
    <t>х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</si>
  <si>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</si>
  <si>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Безвозмездные поступления,  
в том числе:</t>
  </si>
  <si>
    <t>1. Доходы для расчета объема дорожного фонда, всего</t>
  </si>
  <si>
    <t xml:space="preserve">Начальник МКУ "Финансовое управление администрации г. Кудымкара"      </t>
  </si>
  <si>
    <t>С.С. Баяндин</t>
  </si>
  <si>
    <t>15001ST050</t>
  </si>
  <si>
    <t>150022T080</t>
  </si>
  <si>
    <t>15002ST050</t>
  </si>
  <si>
    <t>Ремонт автомобильных дорог общего пользования местного значения в городе Кудымкаре, Пермского края-средства местного бюджета</t>
  </si>
  <si>
    <t>Административное обеспечепние деятельности МАУ "Кудымкарские муниципальные автодороги"</t>
  </si>
  <si>
    <t>15000S2008</t>
  </si>
  <si>
    <t>Паспортизация автомобильных дорог общего пользования местного значения</t>
  </si>
  <si>
    <t>Капитальный ремонт моста через р.Иньва в г.Кудымкаре (ул.Свердлова)- средства местного бюджета</t>
  </si>
  <si>
    <t>Укладка водопропускных труб</t>
  </si>
  <si>
    <t>Очистка кюветов (устройство водоотведения)</t>
  </si>
  <si>
    <t>Подготовка технических планов объектов, подготовка кадастровых паспортов объектов, находящихся на территории муниципального образования "Городской округ - город Кудымкар"</t>
  </si>
  <si>
    <t>150012Т050</t>
  </si>
  <si>
    <t>Налог на доходы физических лиц - 6,7 %</t>
  </si>
  <si>
    <t>Транспортный налог - 100%</t>
  </si>
  <si>
    <t>Остаток дорожного фонда на 01.01.2017 года</t>
  </si>
  <si>
    <t>Субсидии на ремонт автомобильных дорог в гравийном исполнении к земельным участкам, предоставленным многодетным семьям - краевые средства</t>
  </si>
  <si>
    <t>Субсидии на софинансирование мероприятий по строительству и ремонту дорог в асфальто-бетонном исполнении-средства краевого бюджета</t>
  </si>
  <si>
    <t>Строительство автомобильных дорог местного значения, общего пользования, всего в том числе</t>
  </si>
  <si>
    <t>- разработка проектно-сметной документации по объекту "Строительство автомобильных дорог местного значения общего пользования по ул.В.Онькова в городе Кудымкаре</t>
  </si>
  <si>
    <t>Строительство улично-дорожной сети в асфальтобетонном исполнении на условиях софинансипрования из бюджета Пермского края - средства местного бюджета всего, в том числе</t>
  </si>
  <si>
    <t>Проектирование, строительство (реконструкция), капитальный ремонт и ремонт автомобильных дорог общего пользование местного значения на софинансирование мероприятий по строительству и ремонту дорог в асфальто-бетонном исполнении-средства краевого бюджета всего, в том числе</t>
  </si>
  <si>
    <t xml:space="preserve">Текущий ремонт улично-дорожной сети в гравийном (щебеночном) исполнении ул. Жукова, ул. Солнечная, ул. Пушкина , ул. Щорса , ул. Свободы </t>
  </si>
  <si>
    <t xml:space="preserve">     - ремонт автомобильных дорог общего пользования местного значения в городе Кудымкаре (ул. Дзержинского, ул. Герцена, ул. 8 Марта, ул. Октябрьская, ул. 50 лет Октября, ул. Лихачева, ул. Гагарина, ул. Володарского)</t>
  </si>
  <si>
    <t xml:space="preserve">    - ремонт дорог общего пользования местного значения в городе Кудымкаре (ул. Леваневского, ул. Плеханова, ул. Данилова)</t>
  </si>
  <si>
    <t xml:space="preserve">Ремонт автомобильных дорог в гравийном исполнении к земельным участкам, предоставленным многодетным семьям-средства краевого бюджета </t>
  </si>
  <si>
    <t>Процент исполнения к  уточненному плану</t>
  </si>
  <si>
    <t>- ремонт улично- дорожной сети в асфальтобетонном исполнении в г.Кудымкаре  (ул. Леваневского, ул. Плеханова, ул. Данилова)</t>
  </si>
  <si>
    <t>Капитальный ремонт и ремонт автомобильных дорог общего пользования местного значения, находящихся в городе Кудымкаре Пермского края на софинансирование мероприятий по ремонту автомобильных дорог за счет межбюджетного трансферта предоставленного из бюджета города Москвы бюджету Пермского края</t>
  </si>
  <si>
    <t>1500020060</t>
  </si>
  <si>
    <t>Разработка проектно-сметной документации на капитальный ремонт мостов</t>
  </si>
  <si>
    <t>Капитальный ремонт, ремонт улично-дорожной сети в асфальтобетонном исполнении</t>
  </si>
  <si>
    <t xml:space="preserve">Установка остановочных комплексов </t>
  </si>
  <si>
    <t xml:space="preserve">Ремонт тротуаров в асфальтобетонном исполнении 
</t>
  </si>
  <si>
    <t>Разработка проектно-сметной документации на капитальный ремонт дорог в асфальтобетонном исполнении в г.Кудымкаре</t>
  </si>
  <si>
    <t>Ремонт автомобильных дорог общего пользования местного значения в городе Кудымкаре Пермского края в т.ч. Ул. Дзеожинского, ул. Герцена, ул.8 Марта, ул. Октябрьская, ул. 50 лет Октября, ул.Лихачева, ул. Володарского</t>
  </si>
  <si>
    <t xml:space="preserve">разработка ПСД «Капитальный ремонт дорог общего пользования по улицам Дзержинского, Плеханова в городе Кудымкаре Пермского края </t>
  </si>
  <si>
    <t>- ремонт автомобильных дорог в гравийном исполнении к земельным участкам, предоставляемым многодетным семьям: ул. Фестивальная, ул. Заповедная, ул. Победы, ул. Авангардная, технологический проезд (от ул. Фестивальной до ул. Авангардной); ул. Вишневая, пер. Сиреневый, ул. Вертолетная, ул. Парашютная, ул. Самолетная, ул. Еловая</t>
  </si>
  <si>
    <t>- субсидии на выполнение муниципального задания на оказание муниципальных работ МАУ "Кудымкарские муниципальные автодороги"</t>
  </si>
  <si>
    <t>- субсидии на иные цели на приобретение дорожно-эксплуатационной техники, предназначенной для выполнения дорожных работ при ремонте и содержании автомобильных дорог</t>
  </si>
  <si>
    <t>- субсидии на иные цели МАУ "Кудымкарские автодороги" на организацию проезда с пешеходным типом до многоквартирных жилых домов по улице В. Онькова от улицы Дзержинского по улице Шестакова в городе Кудымкаре</t>
  </si>
  <si>
    <t xml:space="preserve">Ремонт, ремонт и содержание автомобильных дорог общего пользования, остановок, тротуаров города </t>
  </si>
  <si>
    <t xml:space="preserve">- разработка ПСД "Капитальный ремонт моста через р. Олыч в г. Кудымкаре 
</t>
  </si>
  <si>
    <t xml:space="preserve">                                                                                                                                                                                   Форма № Г-10</t>
  </si>
  <si>
    <r>
      <t>города Кудымкара</t>
    </r>
    <r>
      <rPr>
        <sz val="14"/>
        <color theme="1"/>
        <rFont val="Times New Roman"/>
        <family val="1"/>
        <charset val="204"/>
      </rPr>
      <t xml:space="preserve"> по состоянию на 01.01.2018 год</t>
    </r>
  </si>
  <si>
    <t>1500104123</t>
  </si>
  <si>
    <t>Ремонт автомобильных дорог общего пользования местного значения в городе Кудымкаре Пермского края на условиях софинансирования из бюджета Пермского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</si>
</sst>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0" fillId="0" borderId="0" xfId="0" applyNumberFormat="1"/>
    <xf numFmtId="164" fontId="2" fillId="0" borderId="0" xfId="0" applyNumberFormat="1" applyFont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0" xfId="0" applyFont="1" applyFill="1"/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0" fillId="2" borderId="0" xfId="0" applyFill="1"/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2" fontId="4" fillId="0" borderId="0" xfId="0" applyNumberFormat="1" applyFont="1"/>
    <xf numFmtId="2" fontId="0" fillId="0" borderId="0" xfId="0" applyNumberFormat="1"/>
    <xf numFmtId="1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vertical="top" wrapText="1"/>
    </xf>
    <xf numFmtId="49" fontId="14" fillId="2" borderId="0" xfId="0" applyNumberFormat="1" applyFont="1" applyFill="1" applyAlignment="1">
      <alignment vertical="top" wrapText="1"/>
    </xf>
    <xf numFmtId="49" fontId="15" fillId="2" borderId="3" xfId="1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wrapText="1"/>
    </xf>
    <xf numFmtId="49" fontId="11" fillId="2" borderId="3" xfId="0" applyNumberFormat="1" applyFont="1" applyFill="1" applyBorder="1" applyAlignment="1">
      <alignment wrapText="1"/>
    </xf>
    <xf numFmtId="49" fontId="16" fillId="2" borderId="1" xfId="1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0" fillId="2" borderId="1" xfId="0" applyFill="1" applyBorder="1"/>
    <xf numFmtId="0" fontId="14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9" fontId="17" fillId="0" borderId="1" xfId="0" applyNumberFormat="1" applyFont="1" applyBorder="1" applyAlignment="1">
      <alignment vertical="center" wrapText="1"/>
    </xf>
    <xf numFmtId="164" fontId="17" fillId="0" borderId="1" xfId="0" applyNumberFormat="1" applyFont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0" fillId="0" borderId="0" xfId="0" applyFill="1"/>
    <xf numFmtId="165" fontId="0" fillId="0" borderId="0" xfId="0" applyNumberFormat="1" applyFill="1"/>
    <xf numFmtId="49" fontId="5" fillId="0" borderId="1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vertical="center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164" fontId="14" fillId="2" borderId="0" xfId="0" applyNumberFormat="1" applyFont="1" applyFill="1" applyBorder="1" applyAlignment="1">
      <alignment horizontal="right" vertical="center"/>
    </xf>
    <xf numFmtId="164" fontId="14" fillId="2" borderId="0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M14" sqref="M14"/>
    </sheetView>
  </sheetViews>
  <sheetFormatPr defaultRowHeight="15" x14ac:dyDescent="0.25"/>
  <cols>
    <col min="1" max="1" width="6.42578125" customWidth="1"/>
    <col min="2" max="2" width="12" customWidth="1"/>
    <col min="3" max="3" width="37.7109375" customWidth="1"/>
    <col min="4" max="5" width="12.85546875" customWidth="1"/>
    <col min="6" max="6" width="12.42578125" customWidth="1"/>
    <col min="7" max="7" width="11.5703125" customWidth="1"/>
    <col min="8" max="8" width="12" style="21" customWidth="1"/>
    <col min="9" max="9" width="13.85546875" customWidth="1"/>
  </cols>
  <sheetData>
    <row r="1" spans="1:11" x14ac:dyDescent="0.25">
      <c r="A1" s="53" t="s">
        <v>63</v>
      </c>
      <c r="B1" s="53"/>
      <c r="C1" s="53"/>
      <c r="D1" s="53"/>
      <c r="E1" s="53"/>
      <c r="F1" s="53"/>
      <c r="G1" s="53"/>
      <c r="H1" s="53"/>
      <c r="I1" s="53"/>
    </row>
    <row r="2" spans="1:11" ht="18.75" x14ac:dyDescent="0.25">
      <c r="A2" s="54" t="s">
        <v>2</v>
      </c>
      <c r="B2" s="54"/>
      <c r="C2" s="54"/>
      <c r="D2" s="54"/>
      <c r="E2" s="54"/>
      <c r="F2" s="54"/>
      <c r="G2" s="54"/>
      <c r="H2" s="54"/>
      <c r="I2" s="54"/>
    </row>
    <row r="3" spans="1:11" ht="18.75" x14ac:dyDescent="0.25">
      <c r="A3" s="54" t="s">
        <v>64</v>
      </c>
      <c r="B3" s="54"/>
      <c r="C3" s="54"/>
      <c r="D3" s="54"/>
      <c r="E3" s="54"/>
      <c r="F3" s="54"/>
      <c r="G3" s="54"/>
      <c r="H3" s="54"/>
      <c r="I3" s="54"/>
    </row>
    <row r="4" spans="1:11" x14ac:dyDescent="0.25">
      <c r="A4" s="55" t="s">
        <v>11</v>
      </c>
      <c r="B4" s="55"/>
      <c r="C4" s="55"/>
      <c r="D4" s="55"/>
      <c r="E4" s="55"/>
      <c r="F4" s="55"/>
      <c r="G4" s="55"/>
      <c r="H4" s="55"/>
      <c r="I4" s="55"/>
    </row>
    <row r="5" spans="1:11" ht="100.5" customHeight="1" x14ac:dyDescent="0.25">
      <c r="A5" s="1" t="s">
        <v>3</v>
      </c>
      <c r="B5" s="1" t="s">
        <v>4</v>
      </c>
      <c r="C5" s="4" t="s">
        <v>1</v>
      </c>
      <c r="D5" s="1" t="s">
        <v>5</v>
      </c>
      <c r="E5" s="1" t="s">
        <v>6</v>
      </c>
      <c r="F5" s="1" t="s">
        <v>7</v>
      </c>
      <c r="G5" s="1" t="s">
        <v>0</v>
      </c>
      <c r="H5" s="17" t="s">
        <v>46</v>
      </c>
      <c r="I5" s="1" t="s">
        <v>8</v>
      </c>
    </row>
    <row r="6" spans="1:11" x14ac:dyDescent="0.25">
      <c r="A6" s="1">
        <v>1</v>
      </c>
      <c r="B6" s="1">
        <v>2</v>
      </c>
      <c r="C6" s="4">
        <v>3</v>
      </c>
      <c r="D6" s="1">
        <v>4</v>
      </c>
      <c r="E6" s="1">
        <v>5</v>
      </c>
      <c r="F6" s="1">
        <v>6</v>
      </c>
      <c r="G6" s="1">
        <v>7</v>
      </c>
      <c r="H6" s="22">
        <v>8</v>
      </c>
      <c r="I6" s="1">
        <v>9</v>
      </c>
    </row>
    <row r="7" spans="1:11" ht="60.75" hidden="1" customHeight="1" x14ac:dyDescent="0.25">
      <c r="A7" s="7"/>
      <c r="B7" s="7"/>
      <c r="C7" s="13" t="s">
        <v>13</v>
      </c>
      <c r="D7" s="5">
        <v>0</v>
      </c>
      <c r="E7" s="6">
        <v>27043</v>
      </c>
      <c r="F7" s="6">
        <v>29301</v>
      </c>
      <c r="G7" s="6">
        <v>29301</v>
      </c>
      <c r="H7" s="18">
        <f>G7/F7</f>
        <v>1</v>
      </c>
      <c r="I7" s="5">
        <f>F7-G7</f>
        <v>0</v>
      </c>
    </row>
    <row r="8" spans="1:11" s="60" customFormat="1" ht="31.5" customHeight="1" x14ac:dyDescent="0.25">
      <c r="A8" s="56"/>
      <c r="B8" s="56"/>
      <c r="C8" s="57" t="s">
        <v>18</v>
      </c>
      <c r="D8" s="10"/>
      <c r="E8" s="58">
        <f>SUM(E10:E13)</f>
        <v>60357.27</v>
      </c>
      <c r="F8" s="58">
        <f>SUM(F10:F13)+F16</f>
        <v>109670.70999999999</v>
      </c>
      <c r="G8" s="58">
        <f>SUM(G10:G13)+G16</f>
        <v>103776.84766999999</v>
      </c>
      <c r="H8" s="10">
        <f>G8/F8%</f>
        <v>94.625855590795396</v>
      </c>
      <c r="I8" s="59"/>
      <c r="K8" s="61"/>
    </row>
    <row r="9" spans="1:11" s="60" customFormat="1" ht="16.5" customHeight="1" x14ac:dyDescent="0.25">
      <c r="A9" s="56"/>
      <c r="B9" s="56"/>
      <c r="C9" s="62" t="s">
        <v>9</v>
      </c>
      <c r="D9" s="59"/>
      <c r="E9" s="63"/>
      <c r="F9" s="63"/>
      <c r="G9" s="63"/>
      <c r="H9" s="64"/>
      <c r="I9" s="59"/>
    </row>
    <row r="10" spans="1:11" s="60" customFormat="1" ht="15" customHeight="1" x14ac:dyDescent="0.25">
      <c r="A10" s="65" t="s">
        <v>15</v>
      </c>
      <c r="B10" s="65" t="s">
        <v>15</v>
      </c>
      <c r="C10" s="66" t="s">
        <v>33</v>
      </c>
      <c r="D10" s="59"/>
      <c r="E10" s="63">
        <v>5681.87</v>
      </c>
      <c r="F10" s="63">
        <v>5800.87</v>
      </c>
      <c r="G10" s="63">
        <v>5843.42857</v>
      </c>
      <c r="H10" s="59">
        <f>G10/F10%</f>
        <v>100.73365839951595</v>
      </c>
      <c r="I10" s="59"/>
    </row>
    <row r="11" spans="1:11" s="60" customFormat="1" ht="12.75" customHeight="1" x14ac:dyDescent="0.25">
      <c r="A11" s="65" t="s">
        <v>15</v>
      </c>
      <c r="B11" s="65" t="s">
        <v>15</v>
      </c>
      <c r="C11" s="66" t="s">
        <v>34</v>
      </c>
      <c r="D11" s="59"/>
      <c r="E11" s="63">
        <v>25100</v>
      </c>
      <c r="F11" s="63">
        <v>24893</v>
      </c>
      <c r="G11" s="63">
        <v>24419.836810000001</v>
      </c>
      <c r="H11" s="59">
        <f t="shared" ref="H11:H14" si="0">G11/F11%</f>
        <v>98.099211866789858</v>
      </c>
      <c r="I11" s="59"/>
    </row>
    <row r="12" spans="1:11" s="60" customFormat="1" ht="93.75" customHeight="1" x14ac:dyDescent="0.25">
      <c r="A12" s="65" t="s">
        <v>15</v>
      </c>
      <c r="B12" s="65" t="s">
        <v>15</v>
      </c>
      <c r="C12" s="66" t="s">
        <v>16</v>
      </c>
      <c r="D12" s="59"/>
      <c r="E12" s="63">
        <v>2574.5</v>
      </c>
      <c r="F12" s="63">
        <v>2781.5</v>
      </c>
      <c r="G12" s="63">
        <v>2765.48027</v>
      </c>
      <c r="H12" s="59">
        <f t="shared" si="0"/>
        <v>99.424061477619986</v>
      </c>
      <c r="I12" s="59"/>
    </row>
    <row r="13" spans="1:11" s="60" customFormat="1" ht="27.75" customHeight="1" x14ac:dyDescent="0.25">
      <c r="A13" s="65" t="s">
        <v>15</v>
      </c>
      <c r="B13" s="65" t="s">
        <v>15</v>
      </c>
      <c r="C13" s="67" t="s">
        <v>17</v>
      </c>
      <c r="D13" s="59"/>
      <c r="E13" s="63">
        <v>27000.9</v>
      </c>
      <c r="F13" s="63">
        <f>SUM(F14+F15)</f>
        <v>74500.87</v>
      </c>
      <c r="G13" s="68">
        <f>SUM(G14+G15)</f>
        <v>69053.631269999998</v>
      </c>
      <c r="H13" s="59">
        <f t="shared" si="0"/>
        <v>92.688355545378201</v>
      </c>
      <c r="I13" s="59"/>
    </row>
    <row r="14" spans="1:11" s="60" customFormat="1" ht="55.5" customHeight="1" x14ac:dyDescent="0.25">
      <c r="A14" s="65"/>
      <c r="B14" s="65"/>
      <c r="C14" s="67" t="s">
        <v>36</v>
      </c>
      <c r="D14" s="59"/>
      <c r="E14" s="63">
        <v>27000.9</v>
      </c>
      <c r="F14" s="63">
        <v>27000.87</v>
      </c>
      <c r="G14" s="63">
        <v>23590.23414</v>
      </c>
      <c r="H14" s="59">
        <f t="shared" si="0"/>
        <v>87.368422350835374</v>
      </c>
      <c r="I14" s="59"/>
    </row>
    <row r="15" spans="1:11" s="60" customFormat="1" ht="51" x14ac:dyDescent="0.25">
      <c r="A15" s="65"/>
      <c r="B15" s="65"/>
      <c r="C15" s="67" t="s">
        <v>37</v>
      </c>
      <c r="D15" s="59"/>
      <c r="E15" s="63"/>
      <c r="F15" s="63">
        <v>47500</v>
      </c>
      <c r="G15" s="63">
        <v>45463.397129999998</v>
      </c>
      <c r="H15" s="64">
        <v>0</v>
      </c>
      <c r="I15" s="59"/>
    </row>
    <row r="16" spans="1:11" s="60" customFormat="1" ht="14.25" customHeight="1" x14ac:dyDescent="0.25">
      <c r="A16" s="65" t="s">
        <v>15</v>
      </c>
      <c r="B16" s="65" t="s">
        <v>15</v>
      </c>
      <c r="C16" s="69" t="s">
        <v>35</v>
      </c>
      <c r="D16" s="59"/>
      <c r="E16" s="63"/>
      <c r="F16" s="63">
        <v>1694.47</v>
      </c>
      <c r="G16" s="63">
        <v>1694.47075</v>
      </c>
      <c r="H16" s="70">
        <f>G16/F16%</f>
        <v>100.00004426162752</v>
      </c>
      <c r="I16" s="59"/>
    </row>
    <row r="17" spans="1:11" s="12" customFormat="1" ht="28.5" x14ac:dyDescent="0.25">
      <c r="A17" s="11"/>
      <c r="B17" s="11"/>
      <c r="C17" s="14" t="s">
        <v>14</v>
      </c>
      <c r="D17" s="10">
        <v>0</v>
      </c>
      <c r="E17" s="10">
        <f>E19</f>
        <v>60357.3</v>
      </c>
      <c r="F17" s="10">
        <f t="shared" ref="F17:G17" si="1">F19</f>
        <v>109670.72</v>
      </c>
      <c r="G17" s="10">
        <f t="shared" si="1"/>
        <v>100184.56</v>
      </c>
      <c r="H17" s="10">
        <f>G17/F17%</f>
        <v>91.350325775193227</v>
      </c>
      <c r="I17" s="10">
        <f>I19</f>
        <v>9486.1599999999962</v>
      </c>
    </row>
    <row r="18" spans="1:11" x14ac:dyDescent="0.25">
      <c r="A18" s="2"/>
      <c r="B18" s="2"/>
      <c r="C18" s="15" t="s">
        <v>9</v>
      </c>
      <c r="D18" s="3"/>
      <c r="E18" s="3"/>
      <c r="F18" s="3"/>
      <c r="G18" s="3"/>
      <c r="H18" s="19"/>
      <c r="I18" s="3"/>
    </row>
    <row r="19" spans="1:11" x14ac:dyDescent="0.25">
      <c r="A19" s="46" t="s">
        <v>12</v>
      </c>
      <c r="B19" s="47"/>
      <c r="C19" s="48" t="s">
        <v>10</v>
      </c>
      <c r="D19" s="49">
        <f>D22+D24+D28+D30+D31+D32+D36+D37+D38+D39+D40+D41+D42+D43+D47</f>
        <v>0</v>
      </c>
      <c r="E19" s="49">
        <f>E22+E24+E28+E30+E31+E32+E36+E37+E38+E39+E40+E41+E42+E43+E47+E20+E26</f>
        <v>60357.3</v>
      </c>
      <c r="F19" s="49">
        <f>F22+F24+F28+F30+F31+F32+F36+F37+F38+F39+F40+F41+F42+F43+F47+F20+F26+F45+F48</f>
        <v>109670.72</v>
      </c>
      <c r="G19" s="49">
        <f>G22+G24+G28+G30+G31+G32+G36+G37+G38+G39+G40+G41+G42+G43+G47+G20+G26+G45+G48</f>
        <v>100184.56</v>
      </c>
      <c r="H19" s="49">
        <f>G19/F19%</f>
        <v>91.350325775193227</v>
      </c>
      <c r="I19" s="49">
        <f>I22+I24+I28+I30+I31+I32+I36+I37+I38+I39+I40+I41+I42+I43+I47+I20+I26+I45+I48</f>
        <v>9486.1599999999962</v>
      </c>
      <c r="J19" s="9"/>
      <c r="K19" s="9"/>
    </row>
    <row r="20" spans="1:11" ht="41.25" customHeight="1" x14ac:dyDescent="0.25">
      <c r="A20" s="33"/>
      <c r="B20" s="40">
        <v>1500141230</v>
      </c>
      <c r="C20" s="41" t="s">
        <v>38</v>
      </c>
      <c r="D20" s="36">
        <v>0</v>
      </c>
      <c r="E20" s="36">
        <v>0</v>
      </c>
      <c r="F20" s="36">
        <f>F21</f>
        <v>1300</v>
      </c>
      <c r="G20" s="36">
        <f>G21</f>
        <v>1279.8</v>
      </c>
      <c r="H20" s="36">
        <f t="shared" ref="H20:H50" si="2">G20/F20%</f>
        <v>98.446153846153848</v>
      </c>
      <c r="I20" s="36">
        <f>F20-G20</f>
        <v>20.200000000000045</v>
      </c>
      <c r="K20" s="8"/>
    </row>
    <row r="21" spans="1:11" ht="64.5" customHeight="1" x14ac:dyDescent="0.25">
      <c r="A21" s="23"/>
      <c r="B21" s="26"/>
      <c r="C21" s="27" t="s">
        <v>39</v>
      </c>
      <c r="D21" s="28">
        <v>0</v>
      </c>
      <c r="E21" s="28">
        <v>0</v>
      </c>
      <c r="F21" s="28">
        <v>1300</v>
      </c>
      <c r="G21" s="28">
        <v>1279.8</v>
      </c>
      <c r="H21" s="25">
        <f t="shared" si="2"/>
        <v>98.446153846153848</v>
      </c>
      <c r="I21" s="28">
        <v>20.100000000000001</v>
      </c>
      <c r="K21" s="8"/>
    </row>
    <row r="22" spans="1:11" s="16" customFormat="1" ht="66" customHeight="1" x14ac:dyDescent="0.25">
      <c r="A22" s="33"/>
      <c r="B22" s="34" t="s">
        <v>65</v>
      </c>
      <c r="C22" s="39" t="s">
        <v>40</v>
      </c>
      <c r="D22" s="36">
        <v>0</v>
      </c>
      <c r="E22" s="36">
        <v>3332.5</v>
      </c>
      <c r="F22" s="36">
        <v>763.5</v>
      </c>
      <c r="G22" s="36">
        <v>0</v>
      </c>
      <c r="H22" s="36">
        <f t="shared" si="2"/>
        <v>0</v>
      </c>
      <c r="I22" s="36">
        <f>F22-G22</f>
        <v>763.5</v>
      </c>
    </row>
    <row r="23" spans="1:11" s="16" customFormat="1" ht="51.75" customHeight="1" x14ac:dyDescent="0.25">
      <c r="A23" s="23"/>
      <c r="B23" s="29"/>
      <c r="C23" s="30" t="s">
        <v>56</v>
      </c>
      <c r="D23" s="28">
        <v>0</v>
      </c>
      <c r="E23" s="28">
        <v>3332.5</v>
      </c>
      <c r="F23" s="28">
        <v>763.5</v>
      </c>
      <c r="G23" s="28">
        <v>0</v>
      </c>
      <c r="H23" s="25">
        <f t="shared" si="2"/>
        <v>0</v>
      </c>
      <c r="I23" s="28">
        <v>763.5</v>
      </c>
    </row>
    <row r="24" spans="1:11" ht="29.25" customHeight="1" x14ac:dyDescent="0.25">
      <c r="A24" s="33"/>
      <c r="B24" s="34" t="s">
        <v>49</v>
      </c>
      <c r="C24" s="38" t="s">
        <v>50</v>
      </c>
      <c r="D24" s="36">
        <v>0</v>
      </c>
      <c r="E24" s="36">
        <v>1470</v>
      </c>
      <c r="F24" s="36">
        <v>1470</v>
      </c>
      <c r="G24" s="36">
        <v>0</v>
      </c>
      <c r="H24" s="36">
        <f t="shared" si="2"/>
        <v>0</v>
      </c>
      <c r="I24" s="36">
        <f t="shared" ref="I24:I50" si="3">F24-G24</f>
        <v>1470</v>
      </c>
    </row>
    <row r="25" spans="1:11" ht="28.5" customHeight="1" x14ac:dyDescent="0.25">
      <c r="A25" s="23"/>
      <c r="B25" s="29"/>
      <c r="C25" s="31" t="s">
        <v>62</v>
      </c>
      <c r="D25" s="28">
        <v>0</v>
      </c>
      <c r="E25" s="28">
        <v>1470</v>
      </c>
      <c r="F25" s="28">
        <v>1470</v>
      </c>
      <c r="G25" s="28">
        <v>0</v>
      </c>
      <c r="H25" s="25">
        <f t="shared" si="2"/>
        <v>0</v>
      </c>
      <c r="I25" s="28">
        <v>1470</v>
      </c>
    </row>
    <row r="26" spans="1:11" ht="68.25" customHeight="1" x14ac:dyDescent="0.25">
      <c r="A26" s="33"/>
      <c r="B26" s="34" t="s">
        <v>21</v>
      </c>
      <c r="C26" s="37" t="s">
        <v>66</v>
      </c>
      <c r="D26" s="36">
        <v>0</v>
      </c>
      <c r="E26" s="36">
        <f>E27</f>
        <v>2426.4</v>
      </c>
      <c r="F26" s="36">
        <f t="shared" ref="F26:I26" si="4">F27</f>
        <v>20000</v>
      </c>
      <c r="G26" s="36">
        <f t="shared" si="4"/>
        <v>17963.400000000001</v>
      </c>
      <c r="H26" s="36">
        <f t="shared" si="4"/>
        <v>89.817000000000007</v>
      </c>
      <c r="I26" s="36">
        <f t="shared" si="4"/>
        <v>2036.5999999999985</v>
      </c>
    </row>
    <row r="27" spans="1:11" ht="53.25" customHeight="1" x14ac:dyDescent="0.25">
      <c r="A27" s="23"/>
      <c r="B27" s="29"/>
      <c r="C27" s="27" t="s">
        <v>47</v>
      </c>
      <c r="D27" s="28">
        <v>0</v>
      </c>
      <c r="E27" s="28">
        <v>2426.4</v>
      </c>
      <c r="F27" s="28">
        <v>20000</v>
      </c>
      <c r="G27" s="28">
        <v>17963.400000000001</v>
      </c>
      <c r="H27" s="25">
        <f t="shared" si="2"/>
        <v>89.817000000000007</v>
      </c>
      <c r="I27" s="28">
        <f>F27-G27</f>
        <v>2036.5999999999985</v>
      </c>
    </row>
    <row r="28" spans="1:11" ht="58.5" customHeight="1" x14ac:dyDescent="0.25">
      <c r="A28" s="33"/>
      <c r="B28" s="34" t="s">
        <v>22</v>
      </c>
      <c r="C28" s="35" t="s">
        <v>45</v>
      </c>
      <c r="D28" s="36">
        <v>0</v>
      </c>
      <c r="E28" s="36">
        <v>27000.9</v>
      </c>
      <c r="F28" s="36">
        <v>27000.87</v>
      </c>
      <c r="G28" s="36">
        <v>23590.2</v>
      </c>
      <c r="H28" s="36">
        <f t="shared" si="2"/>
        <v>87.368295910465122</v>
      </c>
      <c r="I28" s="36">
        <f t="shared" si="3"/>
        <v>3410.6699999999983</v>
      </c>
    </row>
    <row r="29" spans="1:11" ht="117.75" customHeight="1" x14ac:dyDescent="0.25">
      <c r="A29" s="23"/>
      <c r="B29" s="29"/>
      <c r="C29" s="32" t="s">
        <v>57</v>
      </c>
      <c r="D29" s="28">
        <v>0</v>
      </c>
      <c r="E29" s="28">
        <v>27000.9</v>
      </c>
      <c r="F29" s="28">
        <v>27000.87</v>
      </c>
      <c r="G29" s="28">
        <v>23590.2</v>
      </c>
      <c r="H29" s="28">
        <f t="shared" si="2"/>
        <v>87.368295910465122</v>
      </c>
      <c r="I29" s="28">
        <f t="shared" si="3"/>
        <v>3410.6699999999983</v>
      </c>
    </row>
    <row r="30" spans="1:11" ht="51.75" x14ac:dyDescent="0.25">
      <c r="A30" s="33"/>
      <c r="B30" s="40" t="s">
        <v>23</v>
      </c>
      <c r="C30" s="38" t="s">
        <v>24</v>
      </c>
      <c r="D30" s="36">
        <v>0</v>
      </c>
      <c r="E30" s="36">
        <v>940.5</v>
      </c>
      <c r="F30" s="36">
        <v>0</v>
      </c>
      <c r="G30" s="36">
        <v>0</v>
      </c>
      <c r="H30" s="36">
        <v>0</v>
      </c>
      <c r="I30" s="36">
        <f t="shared" si="3"/>
        <v>0</v>
      </c>
    </row>
    <row r="31" spans="1:11" ht="37.5" customHeight="1" x14ac:dyDescent="0.25">
      <c r="A31" s="33"/>
      <c r="B31" s="40">
        <v>1500399010</v>
      </c>
      <c r="C31" s="41" t="s">
        <v>25</v>
      </c>
      <c r="D31" s="36">
        <v>0</v>
      </c>
      <c r="E31" s="36">
        <v>4406.6000000000004</v>
      </c>
      <c r="F31" s="36">
        <v>4406.6000000000004</v>
      </c>
      <c r="G31" s="36">
        <v>4406.6000000000004</v>
      </c>
      <c r="H31" s="36">
        <f t="shared" si="2"/>
        <v>100</v>
      </c>
      <c r="I31" s="36">
        <f t="shared" si="3"/>
        <v>0</v>
      </c>
    </row>
    <row r="32" spans="1:11" ht="48" customHeight="1" x14ac:dyDescent="0.25">
      <c r="A32" s="33"/>
      <c r="B32" s="40">
        <v>1500320010</v>
      </c>
      <c r="C32" s="41" t="s">
        <v>61</v>
      </c>
      <c r="D32" s="36">
        <v>0</v>
      </c>
      <c r="E32" s="36">
        <f>E33+E34+E35</f>
        <v>15296.3</v>
      </c>
      <c r="F32" s="36">
        <f t="shared" ref="F32:G32" si="5">F33+F34+F35</f>
        <v>16761.2</v>
      </c>
      <c r="G32" s="36">
        <f t="shared" si="5"/>
        <v>16761.2</v>
      </c>
      <c r="H32" s="36">
        <f t="shared" si="2"/>
        <v>100.00000000000001</v>
      </c>
      <c r="I32" s="36">
        <f t="shared" si="3"/>
        <v>0</v>
      </c>
    </row>
    <row r="33" spans="1:9" ht="57.75" customHeight="1" x14ac:dyDescent="0.25">
      <c r="A33" s="23"/>
      <c r="B33" s="24"/>
      <c r="C33" s="27" t="s">
        <v>58</v>
      </c>
      <c r="D33" s="28">
        <v>0</v>
      </c>
      <c r="E33" s="28">
        <v>13594.3</v>
      </c>
      <c r="F33" s="28">
        <v>13594.3</v>
      </c>
      <c r="G33" s="28">
        <v>13594.3</v>
      </c>
      <c r="H33" s="28">
        <f t="shared" si="2"/>
        <v>100</v>
      </c>
      <c r="I33" s="28">
        <f t="shared" si="3"/>
        <v>0</v>
      </c>
    </row>
    <row r="34" spans="1:9" ht="69" customHeight="1" x14ac:dyDescent="0.25">
      <c r="A34" s="23"/>
      <c r="B34" s="24"/>
      <c r="C34" s="27" t="s">
        <v>59</v>
      </c>
      <c r="D34" s="28">
        <v>0</v>
      </c>
      <c r="E34" s="28">
        <v>1702</v>
      </c>
      <c r="F34" s="28">
        <v>1702</v>
      </c>
      <c r="G34" s="28">
        <v>1702</v>
      </c>
      <c r="H34" s="28">
        <f t="shared" si="2"/>
        <v>100</v>
      </c>
      <c r="I34" s="28">
        <f t="shared" si="3"/>
        <v>0</v>
      </c>
    </row>
    <row r="35" spans="1:9" ht="78.75" customHeight="1" x14ac:dyDescent="0.25">
      <c r="A35" s="23"/>
      <c r="B35" s="24"/>
      <c r="C35" s="27" t="s">
        <v>60</v>
      </c>
      <c r="D35" s="28">
        <v>0</v>
      </c>
      <c r="E35" s="28">
        <v>0</v>
      </c>
      <c r="F35" s="28">
        <v>1464.9</v>
      </c>
      <c r="G35" s="28">
        <v>1464.9</v>
      </c>
      <c r="H35" s="28">
        <f t="shared" si="2"/>
        <v>100</v>
      </c>
      <c r="I35" s="28">
        <f t="shared" si="3"/>
        <v>0</v>
      </c>
    </row>
    <row r="36" spans="1:9" ht="29.25" customHeight="1" x14ac:dyDescent="0.25">
      <c r="A36" s="33"/>
      <c r="B36" s="40">
        <v>1500020050</v>
      </c>
      <c r="C36" s="41" t="s">
        <v>52</v>
      </c>
      <c r="D36" s="36">
        <v>0</v>
      </c>
      <c r="E36" s="36">
        <v>1156.4000000000001</v>
      </c>
      <c r="F36" s="36">
        <v>1032.9000000000001</v>
      </c>
      <c r="G36" s="36">
        <v>1032.8599999999999</v>
      </c>
      <c r="H36" s="36">
        <f t="shared" si="2"/>
        <v>99.996127408267967</v>
      </c>
      <c r="I36" s="36">
        <f t="shared" si="3"/>
        <v>4.0000000000190994E-2</v>
      </c>
    </row>
    <row r="37" spans="1:9" s="16" customFormat="1" ht="26.25" customHeight="1" x14ac:dyDescent="0.25">
      <c r="A37" s="33"/>
      <c r="B37" s="40">
        <v>1500020070</v>
      </c>
      <c r="C37" s="41" t="s">
        <v>27</v>
      </c>
      <c r="D37" s="36">
        <v>0</v>
      </c>
      <c r="E37" s="36">
        <v>1100</v>
      </c>
      <c r="F37" s="36">
        <v>588.20000000000005</v>
      </c>
      <c r="G37" s="36">
        <v>588.20000000000005</v>
      </c>
      <c r="H37" s="36">
        <f t="shared" si="2"/>
        <v>100</v>
      </c>
      <c r="I37" s="36">
        <f t="shared" si="3"/>
        <v>0</v>
      </c>
    </row>
    <row r="38" spans="1:9" ht="43.5" customHeight="1" x14ac:dyDescent="0.25">
      <c r="A38" s="33"/>
      <c r="B38" s="40" t="s">
        <v>26</v>
      </c>
      <c r="C38" s="41" t="s">
        <v>28</v>
      </c>
      <c r="D38" s="36">
        <v>0</v>
      </c>
      <c r="E38" s="36">
        <v>1852.2</v>
      </c>
      <c r="F38" s="36">
        <v>0</v>
      </c>
      <c r="G38" s="36">
        <v>0</v>
      </c>
      <c r="H38" s="36">
        <v>0</v>
      </c>
      <c r="I38" s="36">
        <f t="shared" si="3"/>
        <v>0</v>
      </c>
    </row>
    <row r="39" spans="1:9" s="16" customFormat="1" ht="25.5" customHeight="1" x14ac:dyDescent="0.25">
      <c r="A39" s="33"/>
      <c r="B39" s="40">
        <v>1500020090</v>
      </c>
      <c r="C39" s="42" t="s">
        <v>53</v>
      </c>
      <c r="D39" s="36">
        <v>0</v>
      </c>
      <c r="E39" s="36">
        <v>1007.1</v>
      </c>
      <c r="F39" s="36">
        <v>1576.09</v>
      </c>
      <c r="G39" s="36">
        <v>1358.4</v>
      </c>
      <c r="H39" s="36">
        <f t="shared" si="2"/>
        <v>86.187971499089528</v>
      </c>
      <c r="I39" s="36">
        <f t="shared" si="3"/>
        <v>217.68999999999983</v>
      </c>
    </row>
    <row r="40" spans="1:9" ht="19.5" customHeight="1" x14ac:dyDescent="0.25">
      <c r="A40" s="33"/>
      <c r="B40" s="40">
        <v>150020100</v>
      </c>
      <c r="C40" s="41" t="s">
        <v>29</v>
      </c>
      <c r="D40" s="36">
        <v>0</v>
      </c>
      <c r="E40" s="36">
        <v>207.3</v>
      </c>
      <c r="F40" s="36">
        <v>0</v>
      </c>
      <c r="G40" s="36">
        <v>0</v>
      </c>
      <c r="H40" s="36">
        <v>0</v>
      </c>
      <c r="I40" s="36">
        <f t="shared" si="3"/>
        <v>0</v>
      </c>
    </row>
    <row r="41" spans="1:9" ht="30.75" customHeight="1" x14ac:dyDescent="0.25">
      <c r="A41" s="33"/>
      <c r="B41" s="40">
        <v>150020110</v>
      </c>
      <c r="C41" s="41" t="s">
        <v>30</v>
      </c>
      <c r="D41" s="36">
        <v>0</v>
      </c>
      <c r="E41" s="36">
        <v>161.1</v>
      </c>
      <c r="F41" s="36">
        <v>0</v>
      </c>
      <c r="G41" s="36">
        <v>0</v>
      </c>
      <c r="H41" s="36">
        <v>0</v>
      </c>
      <c r="I41" s="36">
        <f t="shared" si="3"/>
        <v>0</v>
      </c>
    </row>
    <row r="42" spans="1:9" ht="66" customHeight="1" x14ac:dyDescent="0.25">
      <c r="A42" s="33"/>
      <c r="B42" s="40">
        <v>1500020120</v>
      </c>
      <c r="C42" s="41" t="s">
        <v>31</v>
      </c>
      <c r="D42" s="36">
        <v>0</v>
      </c>
      <c r="E42" s="36">
        <v>0</v>
      </c>
      <c r="F42" s="36">
        <v>499.97</v>
      </c>
      <c r="G42" s="36">
        <v>230</v>
      </c>
      <c r="H42" s="36">
        <f t="shared" si="2"/>
        <v>46.002760165609928</v>
      </c>
      <c r="I42" s="36">
        <f t="shared" si="3"/>
        <v>269.97000000000003</v>
      </c>
    </row>
    <row r="43" spans="1:9" ht="106.5" hidden="1" customHeight="1" x14ac:dyDescent="0.25">
      <c r="A43" s="33"/>
      <c r="B43" s="40" t="s">
        <v>32</v>
      </c>
      <c r="C43" s="41" t="s">
        <v>41</v>
      </c>
      <c r="D43" s="36">
        <v>0</v>
      </c>
      <c r="E43" s="36">
        <v>0</v>
      </c>
      <c r="F43" s="36">
        <v>0</v>
      </c>
      <c r="G43" s="36">
        <v>0</v>
      </c>
      <c r="H43" s="36" t="e">
        <f t="shared" si="2"/>
        <v>#DIV/0!</v>
      </c>
      <c r="I43" s="36">
        <f t="shared" si="3"/>
        <v>0</v>
      </c>
    </row>
    <row r="44" spans="1:9" ht="45" hidden="1" customHeight="1" x14ac:dyDescent="0.25">
      <c r="A44" s="23"/>
      <c r="B44" s="24"/>
      <c r="C44" s="27" t="s">
        <v>44</v>
      </c>
      <c r="D44" s="28">
        <v>0</v>
      </c>
      <c r="E44" s="28">
        <v>0</v>
      </c>
      <c r="F44" s="28">
        <v>0</v>
      </c>
      <c r="G44" s="28">
        <v>0</v>
      </c>
      <c r="H44" s="25" t="e">
        <f t="shared" si="2"/>
        <v>#DIV/0!</v>
      </c>
      <c r="I44" s="28">
        <f t="shared" si="3"/>
        <v>0</v>
      </c>
    </row>
    <row r="45" spans="1:9" ht="119.25" customHeight="1" x14ac:dyDescent="0.25">
      <c r="A45" s="33"/>
      <c r="B45" s="40">
        <v>1500102800</v>
      </c>
      <c r="C45" s="41" t="s">
        <v>48</v>
      </c>
      <c r="D45" s="36">
        <v>0</v>
      </c>
      <c r="E45" s="36">
        <v>0</v>
      </c>
      <c r="F45" s="36">
        <v>28500</v>
      </c>
      <c r="G45" s="36">
        <v>28500</v>
      </c>
      <c r="H45" s="36">
        <v>0</v>
      </c>
      <c r="I45" s="36">
        <f t="shared" si="3"/>
        <v>0</v>
      </c>
    </row>
    <row r="46" spans="1:9" ht="82.5" customHeight="1" x14ac:dyDescent="0.25">
      <c r="A46" s="23"/>
      <c r="B46" s="24"/>
      <c r="C46" s="27" t="s">
        <v>43</v>
      </c>
      <c r="D46" s="28">
        <v>0</v>
      </c>
      <c r="E46" s="28">
        <v>0</v>
      </c>
      <c r="F46" s="28">
        <v>28500</v>
      </c>
      <c r="G46" s="28">
        <v>28500</v>
      </c>
      <c r="H46" s="28">
        <f>G46/F46%</f>
        <v>100</v>
      </c>
      <c r="I46" s="28">
        <f>F46-G46</f>
        <v>0</v>
      </c>
    </row>
    <row r="47" spans="1:9" s="16" customFormat="1" ht="55.5" customHeight="1" x14ac:dyDescent="0.25">
      <c r="A47" s="33"/>
      <c r="B47" s="40">
        <v>1500220030</v>
      </c>
      <c r="C47" s="41" t="s">
        <v>42</v>
      </c>
      <c r="D47" s="36">
        <v>0</v>
      </c>
      <c r="E47" s="36">
        <v>0</v>
      </c>
      <c r="F47" s="36">
        <v>5437.39</v>
      </c>
      <c r="G47" s="36">
        <v>4323.8999999999996</v>
      </c>
      <c r="H47" s="36">
        <f t="shared" si="2"/>
        <v>79.521608713003829</v>
      </c>
      <c r="I47" s="36">
        <f t="shared" si="3"/>
        <v>1113.4900000000007</v>
      </c>
    </row>
    <row r="48" spans="1:9" ht="42" customHeight="1" x14ac:dyDescent="0.25">
      <c r="A48" s="33"/>
      <c r="B48" s="40">
        <v>1500120020</v>
      </c>
      <c r="C48" s="45" t="s">
        <v>51</v>
      </c>
      <c r="D48" s="36">
        <v>0</v>
      </c>
      <c r="E48" s="36">
        <v>0</v>
      </c>
      <c r="F48" s="36">
        <f>F49+F50</f>
        <v>334</v>
      </c>
      <c r="G48" s="36">
        <v>150</v>
      </c>
      <c r="H48" s="36">
        <f t="shared" si="2"/>
        <v>44.910179640718567</v>
      </c>
      <c r="I48" s="36">
        <f t="shared" si="3"/>
        <v>184</v>
      </c>
    </row>
    <row r="49" spans="1:9" ht="51.75" x14ac:dyDescent="0.25">
      <c r="A49" s="43"/>
      <c r="B49" s="43"/>
      <c r="C49" s="44" t="s">
        <v>54</v>
      </c>
      <c r="D49" s="50">
        <v>0</v>
      </c>
      <c r="E49" s="50">
        <v>0</v>
      </c>
      <c r="F49" s="50">
        <v>184</v>
      </c>
      <c r="G49" s="50">
        <v>0</v>
      </c>
      <c r="H49" s="28">
        <f t="shared" si="2"/>
        <v>0</v>
      </c>
      <c r="I49" s="51">
        <f t="shared" si="3"/>
        <v>184</v>
      </c>
    </row>
    <row r="50" spans="1:9" ht="77.25" x14ac:dyDescent="0.25">
      <c r="A50" s="43"/>
      <c r="B50" s="43"/>
      <c r="C50" s="44" t="s">
        <v>55</v>
      </c>
      <c r="D50" s="50">
        <v>0</v>
      </c>
      <c r="E50" s="50">
        <v>0</v>
      </c>
      <c r="F50" s="50">
        <v>150</v>
      </c>
      <c r="G50" s="50">
        <v>150</v>
      </c>
      <c r="H50" s="51">
        <f t="shared" si="2"/>
        <v>100</v>
      </c>
      <c r="I50" s="50">
        <f t="shared" si="3"/>
        <v>0</v>
      </c>
    </row>
    <row r="51" spans="1:9" x14ac:dyDescent="0.25">
      <c r="A51" s="71"/>
      <c r="B51" s="71"/>
      <c r="C51" s="72"/>
      <c r="D51" s="73"/>
      <c r="E51" s="73"/>
      <c r="F51" s="73"/>
      <c r="G51" s="73"/>
      <c r="H51" s="74"/>
      <c r="I51" s="73"/>
    </row>
    <row r="52" spans="1:9" x14ac:dyDescent="0.25">
      <c r="A52" s="71"/>
      <c r="B52" s="71"/>
      <c r="C52" s="72"/>
      <c r="D52" s="73"/>
      <c r="E52" s="73"/>
      <c r="F52" s="73"/>
      <c r="G52" s="73"/>
      <c r="H52" s="74"/>
      <c r="I52" s="73"/>
    </row>
    <row r="53" spans="1:9" x14ac:dyDescent="0.25">
      <c r="A53" s="52" t="s">
        <v>19</v>
      </c>
      <c r="B53" s="52"/>
      <c r="C53" s="52"/>
      <c r="D53" s="52"/>
      <c r="E53" s="52"/>
      <c r="H53" s="20" t="s">
        <v>20</v>
      </c>
    </row>
  </sheetData>
  <mergeCells count="5">
    <mergeCell ref="A53:E53"/>
    <mergeCell ref="A1:I1"/>
    <mergeCell ref="A2:I2"/>
    <mergeCell ref="A3:I3"/>
    <mergeCell ref="A4:I4"/>
  </mergeCells>
  <pageMargins left="0.70866141732283472" right="0.31496062992125984" top="0.35433070866141736" bottom="0.35433070866141736" header="0.31496062992125984" footer="0.31496062992125984"/>
  <pageSetup paperSize="9" scale="61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Г-10</vt:lpstr>
      <vt:lpstr>'Г-10'!Заголовки_для_печати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Matrix</dc:creator>
  <cp:lastModifiedBy>matrix</cp:lastModifiedBy>
  <cp:lastPrinted>2017-10-16T04:11:25Z</cp:lastPrinted>
  <dcterms:created xsi:type="dcterms:W3CDTF">2014-11-13T09:28:47Z</dcterms:created>
  <dcterms:modified xsi:type="dcterms:W3CDTF">2018-01-26T09:44:48Z</dcterms:modified>
</cp:coreProperties>
</file>